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defaultThemeVersion="124226"/>
  <mc:AlternateContent xmlns:mc="http://schemas.openxmlformats.org/markup-compatibility/2006">
    <mc:Choice Requires="x15">
      <x15ac:absPath xmlns:x15ac="http://schemas.microsoft.com/office/spreadsheetml/2010/11/ac" url="C:\Users\CrncicA\Documents\State of Indiana\WVCF\Addendum\"/>
    </mc:Choice>
  </mc:AlternateContent>
  <xr:revisionPtr revIDLastSave="0" documentId="13_ncr:1_{2A124F71-2795-4619-A5F7-A5F09EA46060}" xr6:coauthVersionLast="45" xr6:coauthVersionMax="45" xr10:uidLastSave="{00000000-0000-0000-0000-000000000000}"/>
  <workbookProtection workbookAlgorithmName="SHA-512" workbookHashValue="g1aM+thFoLFjNvj3HEoqg9Pp1JPnm0rvGMTohenwygvPSdDEPlMa0Yw9Eu+kn8no67uvYq/FxTZRTYUah+xfmw==" workbookSaltValue="2K/YRzyva3zR6Z0CMjNDGw==" workbookSpinCount="100000" lockStructure="1"/>
  <bookViews>
    <workbookView xWindow="-120" yWindow="-120" windowWidth="29040" windowHeight="15840" xr2:uid="{00000000-000D-0000-FFFF-FFFF00000000}"/>
  </bookViews>
  <sheets>
    <sheet name="Instructions" sheetId="13" r:id="rId1"/>
    <sheet name="Minimum Requirements" sheetId="8" r:id="rId2"/>
    <sheet name="Updated Bid List" sheetId="15" r:id="rId3"/>
  </sheets>
  <definedNames>
    <definedName name="_xlnm.Print_Area" localSheetId="1">'Minimum Requirements'!$A$2:$B$10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1" i="15" l="1"/>
  <c r="G14" i="15"/>
  <c r="G13" i="15"/>
  <c r="G12" i="15"/>
  <c r="G24" i="15"/>
  <c r="G25" i="15"/>
  <c r="G26" i="15"/>
  <c r="G23" i="15"/>
  <c r="G18" i="15"/>
  <c r="G19" i="15"/>
  <c r="G17" i="15"/>
  <c r="F2" i="15"/>
  <c r="B1" i="15"/>
  <c r="C3" i="8"/>
  <c r="A1" i="8"/>
  <c r="G27" i="15" l="1"/>
  <c r="G29" i="15" s="1"/>
  <c r="G30" i="15" s="1"/>
</calcChain>
</file>

<file path=xl/sharedStrings.xml><?xml version="1.0" encoding="utf-8"?>
<sst xmlns="http://schemas.openxmlformats.org/spreadsheetml/2006/main" count="74" uniqueCount="59">
  <si>
    <t xml:space="preserve">Agency will provide electrical disconnect and adequate base for containers at each location.  From time to time, compactors may be moved or interchanged to accommodate facility needs.  The Contractor shall be notified by the facility at the time of such necessary moves. </t>
  </si>
  <si>
    <t xml:space="preserve">Contract is payable in arrears and billed monthly with a separate invoice for each facility.  Invoices must show detail of each pick up location, date of pick up, container size and individual cost for each pick up. </t>
  </si>
  <si>
    <t>Total Monthly Charge Per Compactor</t>
  </si>
  <si>
    <t>Total Monthly Charge Per Container</t>
  </si>
  <si>
    <t>Total Monthly Charge for Miami Correctional Facility</t>
  </si>
  <si>
    <t>Comments/Exceptions to Requirements</t>
  </si>
  <si>
    <t xml:space="preserve">Respondent Name:  </t>
  </si>
  <si>
    <t>INSTRUCTIONS</t>
  </si>
  <si>
    <t>1. Respondent needs to provide company name in space proved on the upper right side of the Instructions tab.</t>
  </si>
  <si>
    <t>Instructions</t>
  </si>
  <si>
    <r>
      <t xml:space="preserve">Please populate the </t>
    </r>
    <r>
      <rPr>
        <b/>
        <sz val="12"/>
        <color indexed="8"/>
        <rFont val="Calibri"/>
        <family val="2"/>
      </rPr>
      <t>YELLOW-SHADED CELLS</t>
    </r>
    <r>
      <rPr>
        <sz val="12"/>
        <rFont val="Calibri"/>
        <family val="2"/>
      </rPr>
      <t xml:space="preserve"> in this workbook.</t>
    </r>
  </si>
  <si>
    <r>
      <t xml:space="preserve">2. Respondents must bid on </t>
    </r>
    <r>
      <rPr>
        <b/>
        <u/>
        <sz val="12"/>
        <color indexed="8"/>
        <rFont val="Calibri"/>
        <family val="2"/>
      </rPr>
      <t>all</t>
    </r>
    <r>
      <rPr>
        <sz val="12"/>
        <rFont val="Calibri"/>
        <family val="2"/>
      </rPr>
      <t xml:space="preserve"> line items in order for the bid to be considered valid.</t>
    </r>
  </si>
  <si>
    <r>
      <t xml:space="preserve">7. Return </t>
    </r>
    <r>
      <rPr>
        <b/>
        <sz val="12"/>
        <color indexed="8"/>
        <rFont val="Calibri"/>
        <family val="2"/>
      </rPr>
      <t>WORKING</t>
    </r>
    <r>
      <rPr>
        <sz val="12"/>
        <rFont val="Calibri"/>
        <family val="2"/>
      </rPr>
      <t xml:space="preserve"> Excel file with bid response (ie: NO PDFs).  Bids submitted without a working copy of this Excel file </t>
    </r>
    <r>
      <rPr>
        <b/>
        <u/>
        <sz val="12"/>
        <color indexed="8"/>
        <rFont val="Calibri"/>
        <family val="2"/>
      </rPr>
      <t>may be deemed unresponsive</t>
    </r>
    <r>
      <rPr>
        <sz val="12"/>
        <rFont val="Calibri"/>
        <family val="2"/>
      </rPr>
      <t>.</t>
    </r>
  </si>
  <si>
    <r>
      <t xml:space="preserve">3. Respondents must complete </t>
    </r>
    <r>
      <rPr>
        <b/>
        <u/>
        <sz val="12"/>
        <color indexed="8"/>
        <rFont val="Calibri"/>
        <family val="2"/>
      </rPr>
      <t>all</t>
    </r>
    <r>
      <rPr>
        <sz val="12"/>
        <rFont val="Calibri"/>
        <family val="2"/>
      </rPr>
      <t xml:space="preserve"> tabs in the Bid List:  Instructions, Minimum Requirements, and Bid List.</t>
    </r>
  </si>
  <si>
    <t>5. The State intends to award to the overall low bidder meeting all requirements.</t>
  </si>
  <si>
    <r>
      <t xml:space="preserve">4. Price must be </t>
    </r>
    <r>
      <rPr>
        <b/>
        <sz val="12"/>
        <rFont val="Calibri"/>
        <family val="2"/>
      </rPr>
      <t>ALL INCLUSIVE</t>
    </r>
    <r>
      <rPr>
        <sz val="12"/>
        <rFont val="Calibri"/>
        <family val="2"/>
      </rPr>
      <t xml:space="preserve">, including rental, haul, and disposal fees which includes any landfill and associated solid waste district and tipping fees to dispose of a full dumpster/compactor/containter. </t>
    </r>
    <r>
      <rPr>
        <b/>
        <sz val="12"/>
        <rFont val="Calibri"/>
        <family val="2"/>
      </rPr>
      <t>No additional charges will be accepted.</t>
    </r>
  </si>
  <si>
    <t>SELECT
YES OR NO</t>
  </si>
  <si>
    <t>The following minimum requirements have been defined by the State of Indiana and all items bid must meet or exceed these requirements.  Failure to include any information requested in the minimum requirements worksheet may result in the removal of a Respondent's bid from consideration.</t>
  </si>
  <si>
    <r>
      <t xml:space="preserve">Department of Correction (DOC) is seeking pricing for </t>
    </r>
    <r>
      <rPr>
        <b/>
        <sz val="12"/>
        <rFont val="Calibri"/>
        <family val="2"/>
      </rPr>
      <t>Trash Removal Services for Multi-facility Region 1.</t>
    </r>
  </si>
  <si>
    <r>
      <t xml:space="preserve">6. The </t>
    </r>
    <r>
      <rPr>
        <b/>
        <sz val="12"/>
        <color indexed="8"/>
        <rFont val="Calibri"/>
        <family val="2"/>
      </rPr>
      <t>Total Bid Amount</t>
    </r>
    <r>
      <rPr>
        <sz val="12"/>
        <rFont val="Calibri"/>
        <family val="2"/>
      </rPr>
      <t xml:space="preserve"> is automatically calculated based on the unit prices submitted by the respondent. This total bid amount shall be used when Respondent is completing the Indiana Economic Impact (IEI) Form and Minority and Woman-Owned Business Form, and Indiana Veteran Owned Small Business (IVOSB) Form.</t>
    </r>
  </si>
  <si>
    <t>Annual Total:</t>
  </si>
  <si>
    <t>Haul Cost Per Pickup
(Up to 5 Tons)</t>
  </si>
  <si>
    <t>Instructions:</t>
  </si>
  <si>
    <t>Rate per Ton 
(For Tonnage In Excess of the Initial 5 Tons)</t>
  </si>
  <si>
    <t>Haul Cost Per Pickup</t>
  </si>
  <si>
    <r>
      <t>All facilites on a regular pick up schedule may from time to time need additional or fewer pick ups for any or all dumpsters/compactor/containers.  This will be at the sole discretion of the Agency to determine which dumpsters/compactors/containers are pick up and when the pick ups will occur.  The Agency will provide contractor with at least</t>
    </r>
    <r>
      <rPr>
        <b/>
        <sz val="11"/>
        <color indexed="8"/>
        <rFont val="Calibri"/>
        <family val="2"/>
      </rPr>
      <t xml:space="preserve"> </t>
    </r>
    <r>
      <rPr>
        <sz val="11"/>
        <rFont val="Calibri"/>
        <family val="2"/>
      </rPr>
      <t xml:space="preserve">twenty-four (24) </t>
    </r>
    <r>
      <rPr>
        <sz val="11"/>
        <color indexed="8"/>
        <rFont val="Calibri"/>
        <family val="2"/>
      </rPr>
      <t xml:space="preserve">hours notice of pick up requirements.  </t>
    </r>
  </si>
  <si>
    <r>
      <t>All pickups that are on a will call basis will be at the sole discretion of the Agency to determine which dumpsters/compactors/containers are pick up and when the pick ups will occur.  The Agency will provide contractor with at lea</t>
    </r>
    <r>
      <rPr>
        <sz val="11"/>
        <rFont val="Calibri"/>
        <family val="2"/>
        <scheme val="minor"/>
      </rPr>
      <t>st</t>
    </r>
    <r>
      <rPr>
        <sz val="11"/>
        <rFont val="Calibri"/>
        <family val="2"/>
      </rPr>
      <t xml:space="preserve"> twenty-four (24)</t>
    </r>
    <r>
      <rPr>
        <sz val="11"/>
        <color indexed="8"/>
        <rFont val="Calibri"/>
        <family val="2"/>
      </rPr>
      <t xml:space="preserve"> hours notice of pick up requirements.  </t>
    </r>
  </si>
  <si>
    <t>Minimum Requirements for Trash Removal Services (WVCF)</t>
  </si>
  <si>
    <t xml:space="preserve">Wabash Valley Correctional Facility
6908 S. Old US Hwy 41
Carlisle, Indiana 47838 </t>
  </si>
  <si>
    <t xml:space="preserve">Four (4) - 34 Yard Self Contained Compactors </t>
  </si>
  <si>
    <t>Compactor # 2 - Productions Kitchen L3- pick up once a week, as needed</t>
  </si>
  <si>
    <t>Compactor # 1 - Secured Housing Unit - pick up once a month on Friday, as needed</t>
  </si>
  <si>
    <t>Compactor # 3 - Dining - pick up twice per week on Monday and Thursday, as needed</t>
  </si>
  <si>
    <t>Compactor # 4 - Industries L4 - pick up every other week on Wednesday, as needed</t>
  </si>
  <si>
    <t>Three (3) - 2 Yard Front Load Containers</t>
  </si>
  <si>
    <t>Container  # 1 - pick up twice per week on Monday and Thursday</t>
  </si>
  <si>
    <t>Container  # 2 - pick up twice per week on Monday and Thursday</t>
  </si>
  <si>
    <t>Container  # 3 - pick up twice per week on Monday and Thursday</t>
  </si>
  <si>
    <t>Four (4) - 8 Yard Front Load Containers</t>
  </si>
  <si>
    <t>Container  # 1 - Maintenance Level 4 - pick up twice per week on Monday and Thursday</t>
  </si>
  <si>
    <t>Container  # 2 - Warehouse - pick up twice per week on Monday and Thursday</t>
  </si>
  <si>
    <t>Container  # 3 - Administration 4 - pick up twice per week on Monday and Thursday</t>
  </si>
  <si>
    <t>Container  # 4 - J Housing Unit - pick up twice per week on Monday and Thursday</t>
  </si>
  <si>
    <t>Outside fence. 
Can be picked up anytime.</t>
  </si>
  <si>
    <t>Bars Screen. 
Can be picked up anytime.</t>
  </si>
  <si>
    <t>14 x 14 Bar Screen Liners for the above Containers changed every time empied.</t>
  </si>
  <si>
    <t>Inside fence. 
Hours 4:30am-5am</t>
  </si>
  <si>
    <t>Inside fence. 
Hours 4:30am-5am 
M-F</t>
  </si>
  <si>
    <t>Vendor understands and agrees to the following procedure for the Four (4) 34 Yard Self-Contained Compactors (Rows 11 - 14 on the Bid List tab).
     Times will be the same every day.
     INSIDE FENCE- 
          •	Truck arrives between 4:30 am – 5:00 am
          •	Picks up container and sits at back gate until count clears (Signal 1000)
          •	Count/Stop Movement is at 5:00 am and usually have clear count/Signal 1000 by 5:15 am
          •	After Signal 1000 truck exits facility</t>
  </si>
  <si>
    <t>State of Indiana, 665-21-2457; Trash Removal Services for the Wabash Valley Correctional Facility (WVCF)</t>
  </si>
  <si>
    <t>STATE OF INDIANA NEGOTIATED BID 665-21-2457</t>
  </si>
  <si>
    <t>Use the Four Year Total amount (above) for M/WBE, IVOSB, and IEI forms.  Use the Annual Total amount for each line item entered on the portal.</t>
  </si>
  <si>
    <t>Four Year Cost Total:</t>
  </si>
  <si>
    <t>Monthly Rental Fee</t>
  </si>
  <si>
    <r>
      <t xml:space="preserve">Populate the yellow-shaded cells as instructed.  Haul Cost Per Pickup Price must be all inclusive, including but not limited to any and all environmental fees, tonnage fees (unless additional tonnage cell is included), fuel surcharge fees, and wait time fees.  No additional charges will be accepted.  
</t>
    </r>
    <r>
      <rPr>
        <b/>
        <sz val="11"/>
        <rFont val="Calibri"/>
        <family val="2"/>
      </rPr>
      <t xml:space="preserve">
The Total Cost (found in cell </t>
    </r>
    <r>
      <rPr>
        <b/>
        <sz val="11"/>
        <color rgb="FFFF0000"/>
        <rFont val="Calibri"/>
        <family val="2"/>
      </rPr>
      <t>G30</t>
    </r>
    <r>
      <rPr>
        <b/>
        <sz val="11"/>
        <rFont val="Calibri"/>
        <family val="2"/>
      </rPr>
      <t xml:space="preserve">) should be used as the total cost amount for the Bidder's IEI Form, M/WBE Form, and IVOSB Form.
</t>
    </r>
    <r>
      <rPr>
        <b/>
        <i/>
        <sz val="11"/>
        <rFont val="Calibri"/>
        <family val="2"/>
      </rPr>
      <t>**</t>
    </r>
    <r>
      <rPr>
        <i/>
        <sz val="11"/>
        <rFont val="Calibri"/>
        <family val="2"/>
      </rPr>
      <t xml:space="preserve">Note:  When calculating an amount based off of the number of times per week a Container/Compactor/Etc. will require a pickup, 52 weeks divided by 12 months was used to determine the average number of weeks per month.**           Any questions regarding the formulas used should be directed to </t>
    </r>
    <r>
      <rPr>
        <i/>
        <sz val="11"/>
        <color rgb="FF1340FD"/>
        <rFont val="Calibri"/>
        <family val="2"/>
      </rPr>
      <t>AChittenden@idoa.IN.gov</t>
    </r>
    <r>
      <rPr>
        <i/>
        <sz val="11"/>
        <rFont val="Calibri"/>
        <family val="2"/>
      </rPr>
      <t>.</t>
    </r>
  </si>
  <si>
    <t>BID for the State of Indiana due September 18, 2020 by 3:00 p.m. EDT</t>
  </si>
  <si>
    <t xml:space="preserve">   UPDATED BID LIST DOCUMENT</t>
  </si>
  <si>
    <t>Republic Services of Indiana, LP</t>
  </si>
  <si>
    <t>Yes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</si>
</sst>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49">
    <font>
      <sz val="10"/>
      <name val="Arial Unicode MS"/>
    </font>
    <font>
      <sz val="10"/>
      <name val="Arial Unicode MS"/>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Unicode MS"/>
      <family val="2"/>
    </font>
    <font>
      <b/>
      <sz val="12"/>
      <color indexed="8"/>
      <name val="Calibri"/>
      <family val="2"/>
    </font>
    <font>
      <sz val="12"/>
      <name val="Calibri"/>
      <family val="2"/>
    </font>
    <font>
      <sz val="10"/>
      <name val="Arial"/>
      <family val="2"/>
    </font>
    <font>
      <b/>
      <sz val="12"/>
      <name val="Calibri"/>
      <family val="2"/>
    </font>
    <font>
      <b/>
      <u/>
      <sz val="12"/>
      <color indexed="8"/>
      <name val="Calibri"/>
      <family val="2"/>
    </font>
    <font>
      <sz val="11"/>
      <name val="Calibri"/>
      <family val="2"/>
    </font>
    <font>
      <b/>
      <sz val="11"/>
      <name val="Calibri"/>
      <family val="2"/>
    </font>
    <font>
      <sz val="11"/>
      <name val="Calibri"/>
      <family val="2"/>
      <scheme val="minor"/>
    </font>
    <font>
      <b/>
      <sz val="11"/>
      <name val="Calibri"/>
      <family val="2"/>
      <scheme val="minor"/>
    </font>
    <font>
      <b/>
      <u/>
      <sz val="12"/>
      <name val="Calibri"/>
      <family val="2"/>
      <scheme val="minor"/>
    </font>
    <font>
      <b/>
      <sz val="12"/>
      <color theme="1"/>
      <name val="Calibri"/>
      <family val="2"/>
      <scheme val="minor"/>
    </font>
    <font>
      <b/>
      <sz val="14"/>
      <color theme="1"/>
      <name val="Calibri"/>
      <family val="2"/>
      <scheme val="minor"/>
    </font>
    <font>
      <sz val="12"/>
      <name val="Calibri"/>
      <family val="2"/>
      <scheme val="minor"/>
    </font>
    <font>
      <b/>
      <sz val="11"/>
      <color indexed="8"/>
      <name val="Calibri"/>
      <family val="2"/>
      <scheme val="minor"/>
    </font>
    <font>
      <b/>
      <sz val="11"/>
      <color rgb="FF000000"/>
      <name val="Calibri"/>
      <family val="2"/>
      <scheme val="minor"/>
    </font>
    <font>
      <sz val="11"/>
      <color indexed="8"/>
      <name val="Calibri"/>
      <family val="2"/>
      <scheme val="minor"/>
    </font>
    <font>
      <b/>
      <sz val="14"/>
      <name val="Calibri"/>
      <family val="2"/>
      <scheme val="minor"/>
    </font>
    <font>
      <b/>
      <sz val="16"/>
      <name val="Calibri"/>
      <family val="2"/>
      <scheme val="minor"/>
    </font>
    <font>
      <b/>
      <sz val="11"/>
      <color theme="1"/>
      <name val="Calibri"/>
      <family val="2"/>
      <scheme val="minor"/>
    </font>
    <font>
      <b/>
      <sz val="11"/>
      <color rgb="FFFF0000"/>
      <name val="Calibri"/>
      <family val="2"/>
      <scheme val="minor"/>
    </font>
    <font>
      <b/>
      <sz val="13"/>
      <name val="Calibri"/>
      <family val="2"/>
      <scheme val="minor"/>
    </font>
    <font>
      <b/>
      <sz val="13"/>
      <color theme="1"/>
      <name val="Calibri"/>
      <family val="2"/>
      <scheme val="minor"/>
    </font>
    <font>
      <b/>
      <sz val="18"/>
      <name val="Calibri"/>
      <family val="2"/>
      <scheme val="minor"/>
    </font>
    <font>
      <b/>
      <i/>
      <sz val="11"/>
      <name val="Calibri"/>
      <family val="2"/>
    </font>
    <font>
      <i/>
      <sz val="11"/>
      <name val="Calibri"/>
      <family val="2"/>
    </font>
    <font>
      <i/>
      <sz val="11"/>
      <color rgb="FF1340FD"/>
      <name val="Calibri"/>
      <family val="2"/>
    </font>
    <font>
      <sz val="11"/>
      <color rgb="FFFF0000"/>
      <name val="Calibri"/>
      <family val="2"/>
      <scheme val="minor"/>
    </font>
    <font>
      <b/>
      <sz val="11"/>
      <color rgb="FFFF0000"/>
      <name val="Calibri"/>
      <family val="2"/>
    </font>
    <font>
      <b/>
      <sz val="12"/>
      <color rgb="FFFF0000"/>
      <name val="Arial Unicode MS"/>
      <family val="2"/>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0"/>
        <bgColor indexed="64"/>
      </patternFill>
    </fill>
    <fill>
      <patternFill patternType="solid">
        <fgColor rgb="FFFFFF99"/>
        <bgColor indexed="64"/>
      </patternFill>
    </fill>
    <fill>
      <patternFill patternType="solid">
        <fgColor rgb="FFB381D9"/>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rgb="FF00B0F0"/>
        <bgColor indexed="64"/>
      </patternFill>
    </fill>
    <fill>
      <patternFill patternType="solid">
        <fgColor theme="7" tint="0.59999389629810485"/>
        <bgColor indexed="64"/>
      </patternFill>
    </fill>
    <fill>
      <patternFill patternType="solid">
        <fgColor theme="1"/>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2"/>
        <bgColor indexed="64"/>
      </patternFill>
    </fill>
    <fill>
      <patternFill patternType="solid">
        <fgColor theme="5" tint="0.39997558519241921"/>
        <bgColor indexed="64"/>
      </patternFill>
    </fill>
  </fills>
  <borders count="4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right/>
      <top style="thin">
        <color indexed="64"/>
      </top>
      <bottom style="thin">
        <color indexed="64"/>
      </bottom>
      <diagonal/>
    </border>
  </borders>
  <cellStyleXfs count="4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3" borderId="0" applyNumberFormat="0" applyBorder="0" applyAlignment="0" applyProtection="0"/>
    <xf numFmtId="0" fontId="5" fillId="20" borderId="1" applyNumberFormat="0" applyAlignment="0" applyProtection="0"/>
    <xf numFmtId="0" fontId="6" fillId="21" borderId="2" applyNumberFormat="0" applyAlignment="0" applyProtection="0"/>
    <xf numFmtId="44" fontId="1" fillId="0" borderId="0" applyFont="0" applyFill="0" applyBorder="0" applyAlignment="0" applyProtection="0"/>
    <xf numFmtId="0" fontId="7" fillId="0" borderId="0" applyNumberFormat="0" applyFill="0" applyBorder="0" applyAlignment="0" applyProtection="0"/>
    <xf numFmtId="0" fontId="8" fillId="4"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7" borderId="1" applyNumberFormat="0" applyAlignment="0" applyProtection="0"/>
    <xf numFmtId="0" fontId="13" fillId="0" borderId="6" applyNumberFormat="0" applyFill="0" applyAlignment="0" applyProtection="0"/>
    <xf numFmtId="0" fontId="14" fillId="22" borderId="0" applyNumberFormat="0" applyBorder="0" applyAlignment="0" applyProtection="0"/>
    <xf numFmtId="0" fontId="22" fillId="0" borderId="0"/>
    <xf numFmtId="0" fontId="22" fillId="0" borderId="0"/>
    <xf numFmtId="0" fontId="1" fillId="23" borderId="7" applyNumberFormat="0" applyFont="0" applyAlignment="0" applyProtection="0"/>
    <xf numFmtId="0" fontId="15" fillId="20" borderId="8" applyNumberForma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0" borderId="0" applyNumberFormat="0" applyFill="0" applyBorder="0" applyAlignment="0" applyProtection="0"/>
  </cellStyleXfs>
  <cellXfs count="129">
    <xf numFmtId="0" fontId="0" fillId="0" borderId="0" xfId="0"/>
    <xf numFmtId="0" fontId="27" fillId="25" borderId="0" xfId="0" applyFont="1" applyFill="1" applyProtection="1"/>
    <xf numFmtId="0" fontId="28" fillId="0" borderId="0" xfId="38" applyFont="1" applyFill="1" applyAlignment="1" applyProtection="1">
      <alignment horizontal="left" wrapText="1"/>
    </xf>
    <xf numFmtId="0" fontId="0" fillId="25" borderId="0" xfId="0" applyFont="1" applyFill="1" applyAlignment="1" applyProtection="1">
      <alignment vertical="center"/>
    </xf>
    <xf numFmtId="0" fontId="28" fillId="24" borderId="0" xfId="39" applyFont="1" applyFill="1" applyBorder="1" applyAlignment="1" applyProtection="1">
      <alignment horizontal="center" vertical="center" wrapText="1"/>
    </xf>
    <xf numFmtId="49" fontId="28" fillId="0" borderId="0" xfId="39" applyNumberFormat="1" applyFont="1" applyFill="1" applyBorder="1" applyAlignment="1" applyProtection="1">
      <alignment horizontal="center" vertical="center" wrapText="1"/>
    </xf>
    <xf numFmtId="0" fontId="29" fillId="25" borderId="0" xfId="0" applyFont="1" applyFill="1" applyBorder="1" applyAlignment="1" applyProtection="1">
      <alignment vertical="center"/>
    </xf>
    <xf numFmtId="0" fontId="30" fillId="25" borderId="0" xfId="0" applyFont="1" applyFill="1" applyAlignment="1" applyProtection="1">
      <alignment horizontal="left" vertical="center"/>
    </xf>
    <xf numFmtId="0" fontId="31" fillId="25" borderId="0" xfId="0" applyFont="1" applyFill="1" applyAlignment="1" applyProtection="1">
      <alignment horizontal="left" vertical="center"/>
    </xf>
    <xf numFmtId="0" fontId="32" fillId="25" borderId="0" xfId="0" applyFont="1" applyFill="1" applyBorder="1" applyAlignment="1" applyProtection="1">
      <alignment vertical="top" wrapText="1"/>
    </xf>
    <xf numFmtId="0" fontId="32" fillId="25" borderId="0" xfId="0" applyFont="1" applyFill="1" applyBorder="1" applyAlignment="1" applyProtection="1">
      <alignment horizontal="center" vertical="top" wrapText="1"/>
    </xf>
    <xf numFmtId="0" fontId="0" fillId="25" borderId="0" xfId="0" applyFont="1" applyFill="1" applyAlignment="1" applyProtection="1">
      <alignment vertical="center" wrapText="1"/>
    </xf>
    <xf numFmtId="0" fontId="0" fillId="25" borderId="0" xfId="0" applyFont="1" applyFill="1" applyBorder="1" applyAlignment="1" applyProtection="1">
      <alignment vertical="center"/>
    </xf>
    <xf numFmtId="0" fontId="33" fillId="0" borderId="10" xfId="0" applyFont="1" applyBorder="1" applyAlignment="1" applyProtection="1">
      <alignment horizontal="center" vertical="center" wrapText="1"/>
    </xf>
    <xf numFmtId="0" fontId="34" fillId="0" borderId="0" xfId="0" applyFont="1" applyAlignment="1" applyProtection="1">
      <alignment vertical="center"/>
    </xf>
    <xf numFmtId="0" fontId="32" fillId="0" borderId="0" xfId="0" applyFont="1" applyFill="1" applyProtection="1"/>
    <xf numFmtId="0" fontId="33" fillId="0" borderId="11" xfId="0" applyFont="1" applyFill="1" applyBorder="1" applyAlignment="1" applyProtection="1">
      <alignment horizontal="center" vertical="center" wrapText="1"/>
    </xf>
    <xf numFmtId="0" fontId="33" fillId="0" borderId="12" xfId="0" applyFont="1" applyFill="1" applyBorder="1" applyAlignment="1" applyProtection="1">
      <alignment horizontal="center" vertical="center" wrapText="1"/>
    </xf>
    <xf numFmtId="0" fontId="35" fillId="0" borderId="13" xfId="0" applyFont="1" applyFill="1" applyBorder="1" applyAlignment="1" applyProtection="1">
      <alignment wrapText="1"/>
    </xf>
    <xf numFmtId="0" fontId="27" fillId="0" borderId="13" xfId="0" applyFont="1" applyBorder="1" applyAlignment="1" applyProtection="1">
      <alignment wrapText="1"/>
    </xf>
    <xf numFmtId="0" fontId="32" fillId="0" borderId="0" xfId="0" applyFont="1" applyFill="1" applyAlignment="1" applyProtection="1">
      <alignment wrapText="1"/>
    </xf>
    <xf numFmtId="0" fontId="27" fillId="0" borderId="0" xfId="0" applyFont="1" applyProtection="1"/>
    <xf numFmtId="0" fontId="36" fillId="0" borderId="0" xfId="0" applyFont="1" applyFill="1" applyAlignment="1" applyProtection="1">
      <alignment vertical="center"/>
    </xf>
    <xf numFmtId="0" fontId="33" fillId="26" borderId="15" xfId="0" applyFont="1" applyFill="1" applyBorder="1" applyAlignment="1" applyProtection="1">
      <alignment horizontal="left" vertical="center" wrapText="1"/>
      <protection locked="0"/>
    </xf>
    <xf numFmtId="0" fontId="33" fillId="26" borderId="17" xfId="0" applyFont="1" applyFill="1" applyBorder="1" applyAlignment="1" applyProtection="1">
      <alignment horizontal="left" vertical="center" wrapText="1"/>
      <protection locked="0"/>
    </xf>
    <xf numFmtId="0" fontId="28" fillId="29" borderId="20" xfId="39" applyFont="1" applyFill="1" applyBorder="1" applyAlignment="1" applyProtection="1">
      <alignment horizontal="center" vertical="center" wrapText="1"/>
    </xf>
    <xf numFmtId="49" fontId="28" fillId="29" borderId="21" xfId="39" applyNumberFormat="1" applyFont="1" applyFill="1" applyBorder="1" applyAlignment="1" applyProtection="1">
      <alignment horizontal="left" vertical="center" wrapText="1"/>
    </xf>
    <xf numFmtId="49" fontId="28" fillId="0" borderId="0" xfId="39" applyNumberFormat="1" applyFont="1" applyFill="1" applyBorder="1" applyAlignment="1" applyProtection="1">
      <alignment vertical="center" wrapText="1"/>
    </xf>
    <xf numFmtId="0" fontId="0" fillId="0" borderId="0" xfId="0" applyAlignment="1" applyProtection="1">
      <alignment horizontal="center" vertical="center"/>
    </xf>
    <xf numFmtId="0" fontId="0" fillId="0" borderId="0" xfId="0" applyAlignment="1" applyProtection="1">
      <alignment vertical="center"/>
    </xf>
    <xf numFmtId="0" fontId="27" fillId="0" borderId="0" xfId="0" applyFont="1" applyAlignment="1" applyProtection="1">
      <alignment vertical="center"/>
    </xf>
    <xf numFmtId="0" fontId="28" fillId="34" borderId="21" xfId="39" applyFont="1" applyFill="1" applyBorder="1" applyAlignment="1" applyProtection="1">
      <alignment horizontal="center" vertical="center"/>
    </xf>
    <xf numFmtId="0" fontId="37" fillId="0" borderId="0" xfId="0" applyFont="1" applyAlignment="1" applyProtection="1">
      <alignment horizontal="center" vertical="center"/>
    </xf>
    <xf numFmtId="0" fontId="27" fillId="0" borderId="0" xfId="0" applyFont="1" applyAlignment="1" applyProtection="1">
      <alignment horizontal="center" vertical="center"/>
    </xf>
    <xf numFmtId="0" fontId="27" fillId="0" borderId="0" xfId="0" applyFont="1" applyAlignment="1" applyProtection="1">
      <alignment horizontal="center"/>
    </xf>
    <xf numFmtId="0" fontId="27" fillId="0" borderId="15" xfId="0" applyFont="1" applyBorder="1" applyAlignment="1" applyProtection="1">
      <alignment horizontal="left" vertical="center" wrapText="1"/>
    </xf>
    <xf numFmtId="8" fontId="36" fillId="27" borderId="32" xfId="0" applyNumberFormat="1" applyFont="1" applyFill="1" applyBorder="1" applyAlignment="1" applyProtection="1">
      <alignment horizontal="center" vertical="center"/>
    </xf>
    <xf numFmtId="8" fontId="42" fillId="28" borderId="19" xfId="0" applyNumberFormat="1" applyFont="1" applyFill="1" applyBorder="1" applyAlignment="1" applyProtection="1">
      <alignment horizontal="center" vertical="center"/>
    </xf>
    <xf numFmtId="0" fontId="42" fillId="28" borderId="20" xfId="0" applyFont="1" applyFill="1" applyBorder="1" applyAlignment="1" applyProtection="1">
      <alignment horizontal="center" vertical="center"/>
    </xf>
    <xf numFmtId="0" fontId="27" fillId="0" borderId="0" xfId="0" applyFont="1" applyAlignment="1" applyProtection="1">
      <alignment horizontal="center" vertical="center" wrapText="1"/>
    </xf>
    <xf numFmtId="0" fontId="37" fillId="0" borderId="0" xfId="0" applyFont="1" applyAlignment="1" applyProtection="1">
      <alignment horizontal="left" vertical="center"/>
    </xf>
    <xf numFmtId="0" fontId="27" fillId="0" borderId="0" xfId="0" applyFont="1" applyAlignment="1" applyProtection="1">
      <alignment horizontal="left" vertical="center"/>
    </xf>
    <xf numFmtId="0" fontId="0" fillId="0" borderId="0" xfId="0" applyAlignment="1" applyProtection="1">
      <alignment horizontal="left" vertical="center"/>
    </xf>
    <xf numFmtId="0" fontId="27" fillId="0" borderId="0" xfId="0" applyFont="1" applyAlignment="1" applyProtection="1">
      <alignment horizontal="left"/>
    </xf>
    <xf numFmtId="0" fontId="27" fillId="32" borderId="15" xfId="0" applyFont="1" applyFill="1" applyBorder="1" applyAlignment="1" applyProtection="1">
      <alignment horizontal="left" vertical="center"/>
    </xf>
    <xf numFmtId="8" fontId="27" fillId="31" borderId="15" xfId="0" applyNumberFormat="1" applyFont="1" applyFill="1" applyBorder="1" applyAlignment="1" applyProtection="1">
      <alignment horizontal="center" vertical="center"/>
    </xf>
    <xf numFmtId="0" fontId="46" fillId="0" borderId="15" xfId="0" applyFont="1" applyBorder="1" applyAlignment="1" applyProtection="1">
      <alignment horizontal="left" vertical="center" wrapText="1"/>
    </xf>
    <xf numFmtId="0" fontId="0" fillId="36" borderId="16" xfId="0"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33" fillId="26" borderId="24" xfId="0" applyFont="1" applyFill="1" applyBorder="1" applyAlignment="1" applyProtection="1">
      <alignment horizontal="left" vertical="center" wrapText="1"/>
      <protection locked="0"/>
    </xf>
    <xf numFmtId="0" fontId="35" fillId="0" borderId="38" xfId="0" applyFont="1" applyFill="1" applyBorder="1" applyAlignment="1" applyProtection="1">
      <alignment wrapText="1"/>
    </xf>
    <xf numFmtId="0" fontId="27" fillId="26" borderId="16" xfId="0" applyFont="1" applyFill="1" applyBorder="1" applyAlignment="1" applyProtection="1">
      <alignment vertical="top" wrapText="1"/>
      <protection locked="0"/>
    </xf>
    <xf numFmtId="44" fontId="28" fillId="26" borderId="16" xfId="28" applyFont="1" applyFill="1" applyBorder="1" applyAlignment="1" applyProtection="1">
      <alignment vertical="top" wrapText="1"/>
      <protection locked="0"/>
    </xf>
    <xf numFmtId="44" fontId="28" fillId="26" borderId="22" xfId="28" applyFont="1" applyFill="1" applyBorder="1" applyAlignment="1" applyProtection="1">
      <alignment vertical="top" wrapText="1"/>
      <protection locked="0"/>
    </xf>
    <xf numFmtId="0" fontId="27" fillId="26" borderId="18" xfId="0" applyFont="1" applyFill="1" applyBorder="1" applyAlignment="1" applyProtection="1">
      <alignment vertical="top" wrapText="1"/>
      <protection locked="0"/>
    </xf>
    <xf numFmtId="0" fontId="38" fillId="0" borderId="28" xfId="0" applyFont="1" applyBorder="1" applyAlignment="1" applyProtection="1">
      <alignment horizontal="center" vertical="center" wrapText="1"/>
    </xf>
    <xf numFmtId="0" fontId="38" fillId="0" borderId="15" xfId="0" applyFont="1" applyBorder="1" applyAlignment="1" applyProtection="1">
      <alignment horizontal="center" vertical="center" wrapText="1"/>
    </xf>
    <xf numFmtId="8" fontId="27" fillId="26" borderId="28" xfId="0" applyNumberFormat="1" applyFont="1" applyFill="1" applyBorder="1" applyAlignment="1" applyProtection="1">
      <alignment horizontal="center" vertical="center"/>
      <protection locked="0"/>
    </xf>
    <xf numFmtId="8" fontId="27" fillId="26" borderId="15" xfId="0" applyNumberFormat="1" applyFont="1" applyFill="1" applyBorder="1" applyAlignment="1" applyProtection="1">
      <alignment horizontal="center" vertical="center"/>
      <protection locked="0"/>
    </xf>
    <xf numFmtId="0" fontId="27" fillId="32" borderId="15" xfId="0" applyFont="1" applyFill="1" applyBorder="1" applyAlignment="1" applyProtection="1">
      <alignment horizontal="center" vertical="center"/>
    </xf>
    <xf numFmtId="0" fontId="41" fillId="30" borderId="28" xfId="0" applyFont="1" applyFill="1" applyBorder="1" applyAlignment="1" applyProtection="1">
      <alignment horizontal="center" vertical="center" wrapText="1"/>
    </xf>
    <xf numFmtId="8" fontId="27" fillId="36" borderId="15" xfId="0" applyNumberFormat="1" applyFont="1" applyFill="1" applyBorder="1" applyAlignment="1" applyProtection="1">
      <alignment horizontal="center" vertical="center"/>
    </xf>
    <xf numFmtId="8" fontId="42" fillId="37" borderId="19" xfId="0" applyNumberFormat="1" applyFont="1" applyFill="1" applyBorder="1" applyAlignment="1" applyProtection="1">
      <alignment horizontal="center" vertical="center"/>
    </xf>
    <xf numFmtId="0" fontId="39" fillId="34" borderId="39" xfId="0" applyFont="1" applyFill="1" applyBorder="1" applyAlignment="1" applyProtection="1">
      <alignment horizontal="center" vertical="center"/>
    </xf>
    <xf numFmtId="0" fontId="27" fillId="34" borderId="39" xfId="0" applyFont="1" applyFill="1" applyBorder="1" applyAlignment="1" applyProtection="1">
      <alignment horizontal="center" vertical="center"/>
    </xf>
    <xf numFmtId="0" fontId="0" fillId="36" borderId="39" xfId="0" applyFill="1" applyBorder="1" applyAlignment="1" applyProtection="1">
      <alignment horizontal="center" vertical="center" wrapText="1"/>
    </xf>
    <xf numFmtId="0" fontId="0" fillId="32" borderId="39" xfId="0" applyFill="1" applyBorder="1" applyAlignment="1" applyProtection="1">
      <alignment horizontal="center" vertical="center" wrapText="1"/>
    </xf>
    <xf numFmtId="0" fontId="27" fillId="32" borderId="39" xfId="0" applyFont="1" applyFill="1" applyBorder="1" applyAlignment="1" applyProtection="1">
      <alignment horizontal="center" vertical="center"/>
    </xf>
    <xf numFmtId="0" fontId="48" fillId="25" borderId="0" xfId="0" applyFont="1" applyFill="1" applyAlignment="1" applyProtection="1">
      <alignment horizontal="left" vertical="center"/>
    </xf>
    <xf numFmtId="0" fontId="37" fillId="0" borderId="0" xfId="38" applyFont="1" applyFill="1" applyAlignment="1" applyProtection="1">
      <alignment horizontal="left" vertical="center" wrapText="1"/>
    </xf>
    <xf numFmtId="0" fontId="32" fillId="25" borderId="14" xfId="0" applyFont="1" applyFill="1" applyBorder="1" applyAlignment="1" applyProtection="1">
      <alignment horizontal="left" vertical="center" wrapText="1"/>
    </xf>
    <xf numFmtId="0" fontId="32" fillId="25" borderId="17" xfId="0" applyFont="1" applyFill="1" applyBorder="1" applyAlignment="1" applyProtection="1">
      <alignment horizontal="left" vertical="center" wrapText="1"/>
    </xf>
    <xf numFmtId="0" fontId="32" fillId="25" borderId="18" xfId="0" applyFont="1" applyFill="1" applyBorder="1" applyAlignment="1" applyProtection="1">
      <alignment horizontal="left" vertical="center" wrapText="1"/>
    </xf>
    <xf numFmtId="0" fontId="32" fillId="0" borderId="23" xfId="0" applyFont="1" applyFill="1" applyBorder="1" applyAlignment="1" applyProtection="1">
      <alignment horizontal="left" vertical="center"/>
    </xf>
    <xf numFmtId="0" fontId="32" fillId="0" borderId="24" xfId="0" applyFont="1" applyFill="1" applyBorder="1" applyAlignment="1" applyProtection="1">
      <alignment horizontal="left" vertical="center"/>
    </xf>
    <xf numFmtId="0" fontId="32" fillId="0" borderId="22" xfId="0" applyFont="1" applyFill="1" applyBorder="1" applyAlignment="1" applyProtection="1">
      <alignment horizontal="left" vertical="center"/>
    </xf>
    <xf numFmtId="0" fontId="32" fillId="0" borderId="23" xfId="0" applyFont="1" applyFill="1" applyBorder="1" applyAlignment="1" applyProtection="1">
      <alignment horizontal="left" vertical="center" wrapText="1"/>
    </xf>
    <xf numFmtId="0" fontId="32" fillId="0" borderId="24" xfId="0" applyFont="1" applyFill="1" applyBorder="1" applyAlignment="1" applyProtection="1">
      <alignment horizontal="left" vertical="center" wrapText="1"/>
    </xf>
    <xf numFmtId="0" fontId="32" fillId="0" borderId="22" xfId="0" applyFont="1" applyFill="1" applyBorder="1" applyAlignment="1" applyProtection="1">
      <alignment horizontal="left" vertical="center" wrapText="1"/>
    </xf>
    <xf numFmtId="0" fontId="32" fillId="25" borderId="13" xfId="0" applyFont="1" applyFill="1" applyBorder="1" applyAlignment="1" applyProtection="1">
      <alignment horizontal="left" vertical="center" wrapText="1"/>
    </xf>
    <xf numFmtId="0" fontId="32" fillId="25" borderId="15" xfId="0" applyFont="1" applyFill="1" applyBorder="1" applyAlignment="1" applyProtection="1">
      <alignment horizontal="left" vertical="center" wrapText="1"/>
    </xf>
    <xf numFmtId="0" fontId="32" fillId="25" borderId="16" xfId="0" applyFont="1" applyFill="1" applyBorder="1" applyAlignment="1" applyProtection="1">
      <alignment horizontal="left" vertical="center" wrapText="1"/>
    </xf>
    <xf numFmtId="0" fontId="32" fillId="0" borderId="13" xfId="0" applyFont="1" applyFill="1" applyBorder="1" applyAlignment="1" applyProtection="1">
      <alignment horizontal="left" vertical="center" wrapText="1"/>
    </xf>
    <xf numFmtId="0" fontId="32" fillId="0" borderId="15" xfId="0" applyFont="1" applyFill="1" applyBorder="1" applyAlignment="1" applyProtection="1">
      <alignment horizontal="left" vertical="center" wrapText="1"/>
    </xf>
    <xf numFmtId="0" fontId="32" fillId="0" borderId="16" xfId="0" applyFont="1" applyFill="1" applyBorder="1" applyAlignment="1" applyProtection="1">
      <alignment horizontal="left" vertical="center" wrapText="1"/>
    </xf>
    <xf numFmtId="0" fontId="28" fillId="0" borderId="20" xfId="39" applyFont="1" applyFill="1" applyBorder="1" applyAlignment="1" applyProtection="1">
      <alignment horizontal="center" vertical="center"/>
    </xf>
    <xf numFmtId="0" fontId="28" fillId="0" borderId="27" xfId="39" applyFont="1" applyFill="1" applyBorder="1" applyAlignment="1" applyProtection="1">
      <alignment horizontal="center" vertical="center"/>
    </xf>
    <xf numFmtId="49" fontId="28" fillId="26" borderId="20" xfId="39" applyNumberFormat="1" applyFont="1" applyFill="1" applyBorder="1" applyAlignment="1" applyProtection="1">
      <alignment horizontal="left" vertical="center"/>
      <protection locked="0"/>
    </xf>
    <xf numFmtId="49" fontId="28" fillId="26" borderId="27" xfId="39" applyNumberFormat="1" applyFont="1" applyFill="1" applyBorder="1" applyAlignment="1" applyProtection="1">
      <alignment horizontal="left" vertical="center"/>
      <protection locked="0"/>
    </xf>
    <xf numFmtId="49" fontId="28" fillId="26" borderId="19" xfId="39" applyNumberFormat="1" applyFont="1" applyFill="1" applyBorder="1" applyAlignment="1" applyProtection="1">
      <alignment horizontal="left" vertical="center"/>
      <protection locked="0"/>
    </xf>
    <xf numFmtId="0" fontId="39" fillId="25" borderId="0" xfId="34" applyNumberFormat="1" applyFont="1" applyFill="1" applyBorder="1" applyAlignment="1" applyProtection="1">
      <alignment horizontal="left"/>
    </xf>
    <xf numFmtId="0" fontId="32" fillId="25" borderId="20" xfId="0" applyFont="1" applyFill="1" applyBorder="1" applyAlignment="1" applyProtection="1">
      <alignment horizontal="center" vertical="top" wrapText="1"/>
    </xf>
    <xf numFmtId="0" fontId="32" fillId="25" borderId="27" xfId="0" applyFont="1" applyFill="1" applyBorder="1" applyAlignment="1" applyProtection="1">
      <alignment horizontal="center" vertical="top" wrapText="1"/>
    </xf>
    <xf numFmtId="0" fontId="32" fillId="25" borderId="19" xfId="0" applyFont="1" applyFill="1" applyBorder="1" applyAlignment="1" applyProtection="1">
      <alignment horizontal="center" vertical="top" wrapText="1"/>
    </xf>
    <xf numFmtId="0" fontId="32" fillId="33" borderId="11" xfId="0" applyFont="1" applyFill="1" applyBorder="1" applyAlignment="1" applyProtection="1">
      <alignment horizontal="center" vertical="center"/>
    </xf>
    <xf numFmtId="0" fontId="32" fillId="33" borderId="12" xfId="0" applyFont="1" applyFill="1" applyBorder="1" applyAlignment="1" applyProtection="1">
      <alignment horizontal="center" vertical="center"/>
    </xf>
    <xf numFmtId="0" fontId="32" fillId="33" borderId="10" xfId="0" applyFont="1" applyFill="1" applyBorder="1" applyAlignment="1" applyProtection="1">
      <alignment horizontal="center" vertical="center"/>
    </xf>
    <xf numFmtId="0" fontId="35" fillId="33" borderId="15" xfId="0" applyFont="1" applyFill="1" applyBorder="1" applyAlignment="1" applyProtection="1">
      <alignment horizontal="left" vertical="center" wrapText="1"/>
    </xf>
    <xf numFmtId="8" fontId="27" fillId="36" borderId="28" xfId="0" applyNumberFormat="1" applyFont="1" applyFill="1" applyBorder="1" applyAlignment="1" applyProtection="1">
      <alignment horizontal="center" vertical="center"/>
    </xf>
    <xf numFmtId="8" fontId="27" fillId="36" borderId="15" xfId="0" applyNumberFormat="1" applyFont="1" applyFill="1" applyBorder="1" applyAlignment="1" applyProtection="1">
      <alignment horizontal="center" vertical="center"/>
    </xf>
    <xf numFmtId="0" fontId="38" fillId="0" borderId="28" xfId="0" applyFont="1" applyBorder="1" applyAlignment="1" applyProtection="1">
      <alignment horizontal="center" vertical="center" wrapText="1"/>
    </xf>
    <xf numFmtId="0" fontId="38" fillId="0" borderId="15" xfId="0" applyFont="1" applyBorder="1" applyAlignment="1" applyProtection="1">
      <alignment horizontal="center" vertical="center" wrapText="1"/>
    </xf>
    <xf numFmtId="8" fontId="27" fillId="26" borderId="28" xfId="0" applyNumberFormat="1" applyFont="1" applyFill="1" applyBorder="1" applyAlignment="1" applyProtection="1">
      <alignment horizontal="center" vertical="center"/>
      <protection locked="0"/>
    </xf>
    <xf numFmtId="8" fontId="27" fillId="26" borderId="15" xfId="0" applyNumberFormat="1" applyFont="1" applyFill="1" applyBorder="1" applyAlignment="1" applyProtection="1">
      <alignment horizontal="center" vertical="center"/>
      <protection locked="0"/>
    </xf>
    <xf numFmtId="0" fontId="42" fillId="37" borderId="20" xfId="0" applyFont="1" applyFill="1" applyBorder="1" applyAlignment="1" applyProtection="1">
      <alignment horizontal="center" vertical="center"/>
    </xf>
    <xf numFmtId="0" fontId="42" fillId="37" borderId="27" xfId="0" applyFont="1" applyFill="1" applyBorder="1" applyAlignment="1" applyProtection="1">
      <alignment horizontal="center" vertical="center"/>
    </xf>
    <xf numFmtId="0" fontId="27" fillId="32" borderId="15" xfId="0" applyFont="1" applyFill="1" applyBorder="1" applyAlignment="1" applyProtection="1">
      <alignment horizontal="center" vertical="center"/>
    </xf>
    <xf numFmtId="49" fontId="28" fillId="34" borderId="20" xfId="39" applyNumberFormat="1" applyFont="1" applyFill="1" applyBorder="1" applyAlignment="1" applyProtection="1">
      <alignment horizontal="center" vertical="center" wrapText="1"/>
    </xf>
    <xf numFmtId="0" fontId="28" fillId="34" borderId="19" xfId="39" applyNumberFormat="1" applyFont="1" applyFill="1" applyBorder="1" applyAlignment="1" applyProtection="1">
      <alignment horizontal="center" vertical="center" wrapText="1"/>
    </xf>
    <xf numFmtId="0" fontId="39" fillId="0" borderId="28" xfId="0" applyFont="1" applyBorder="1" applyAlignment="1" applyProtection="1">
      <alignment horizontal="center" vertical="center"/>
    </xf>
    <xf numFmtId="0" fontId="39" fillId="0" borderId="15" xfId="0" applyFont="1" applyBorder="1" applyAlignment="1" applyProtection="1">
      <alignment horizontal="center" vertical="center"/>
    </xf>
    <xf numFmtId="0" fontId="27" fillId="35" borderId="33" xfId="0" applyFont="1" applyFill="1" applyBorder="1" applyAlignment="1" applyProtection="1">
      <alignment horizontal="left" vertical="center" wrapText="1"/>
    </xf>
    <xf numFmtId="0" fontId="27" fillId="35" borderId="34" xfId="0" applyFont="1" applyFill="1" applyBorder="1" applyAlignment="1" applyProtection="1">
      <alignment horizontal="left" vertical="center" wrapText="1"/>
    </xf>
    <xf numFmtId="0" fontId="27" fillId="35" borderId="26" xfId="0" applyFont="1" applyFill="1" applyBorder="1" applyAlignment="1" applyProtection="1">
      <alignment horizontal="left" vertical="center" wrapText="1"/>
    </xf>
    <xf numFmtId="0" fontId="27" fillId="35" borderId="30" xfId="0" applyFont="1" applyFill="1" applyBorder="1" applyAlignment="1" applyProtection="1">
      <alignment horizontal="left" vertical="center" wrapText="1"/>
    </xf>
    <xf numFmtId="0" fontId="27" fillId="35" borderId="0" xfId="0" applyFont="1" applyFill="1" applyBorder="1" applyAlignment="1" applyProtection="1">
      <alignment horizontal="left" vertical="center" wrapText="1"/>
    </xf>
    <xf numFmtId="0" fontId="27" fillId="35" borderId="29" xfId="0" applyFont="1" applyFill="1" applyBorder="1" applyAlignment="1" applyProtection="1">
      <alignment horizontal="left" vertical="center" wrapText="1"/>
    </xf>
    <xf numFmtId="0" fontId="27" fillId="35" borderId="35" xfId="0" applyFont="1" applyFill="1" applyBorder="1" applyAlignment="1" applyProtection="1">
      <alignment horizontal="left" vertical="center" wrapText="1"/>
    </xf>
    <xf numFmtId="0" fontId="27" fillId="35" borderId="36" xfId="0" applyFont="1" applyFill="1" applyBorder="1" applyAlignment="1" applyProtection="1">
      <alignment horizontal="left" vertical="center" wrapText="1"/>
    </xf>
    <xf numFmtId="0" fontId="27" fillId="35" borderId="37" xfId="0" applyFont="1" applyFill="1" applyBorder="1" applyAlignment="1" applyProtection="1">
      <alignment horizontal="left" vertical="center" wrapText="1"/>
    </xf>
    <xf numFmtId="0" fontId="41" fillId="30" borderId="25" xfId="0" applyFont="1" applyFill="1" applyBorder="1" applyAlignment="1" applyProtection="1">
      <alignment horizontal="center" vertical="center" wrapText="1"/>
    </xf>
    <xf numFmtId="0" fontId="41" fillId="30" borderId="28" xfId="0" applyFont="1" applyFill="1" applyBorder="1" applyAlignment="1" applyProtection="1">
      <alignment horizontal="center" vertical="center" wrapText="1"/>
    </xf>
    <xf numFmtId="0" fontId="40" fillId="34" borderId="20" xfId="0" applyFont="1" applyFill="1" applyBorder="1" applyAlignment="1" applyProtection="1">
      <alignment horizontal="center" vertical="center" wrapText="1"/>
    </xf>
    <xf numFmtId="0" fontId="40" fillId="34" borderId="27" xfId="0" applyFont="1" applyFill="1" applyBorder="1" applyAlignment="1" applyProtection="1">
      <alignment horizontal="center" vertical="center" wrapText="1"/>
    </xf>
    <xf numFmtId="0" fontId="40" fillId="34" borderId="31" xfId="0" applyFont="1" applyFill="1" applyBorder="1" applyAlignment="1" applyProtection="1">
      <alignment horizontal="center" vertical="center" wrapText="1"/>
    </xf>
    <xf numFmtId="0" fontId="27" fillId="34" borderId="15" xfId="0" applyFont="1" applyFill="1" applyBorder="1" applyAlignment="1" applyProtection="1">
      <alignment horizontal="center" vertical="center"/>
    </xf>
    <xf numFmtId="0" fontId="27" fillId="34" borderId="16" xfId="0" applyFont="1" applyFill="1" applyBorder="1" applyAlignment="1" applyProtection="1">
      <alignment horizontal="center" vertical="center"/>
    </xf>
    <xf numFmtId="0" fontId="39" fillId="34" borderId="15" xfId="0" applyFont="1" applyFill="1" applyBorder="1" applyAlignment="1" applyProtection="1">
      <alignment horizontal="center" vertical="center"/>
    </xf>
    <xf numFmtId="0" fontId="39" fillId="34" borderId="16" xfId="0" applyFont="1" applyFill="1" applyBorder="1" applyAlignment="1" applyProtection="1">
      <alignment horizontal="center" vertical="center"/>
    </xf>
  </cellXfs>
  <cellStyles count="4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urrency" xfId="28" builtinId="4"/>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rmal 2" xfId="38" xr:uid="{00000000-0005-0000-0000-000026000000}"/>
    <cellStyle name="Normal 2 2" xfId="39" xr:uid="{00000000-0005-0000-0000-000027000000}"/>
    <cellStyle name="Note" xfId="40" builtinId="10" customBuiltin="1"/>
    <cellStyle name="Output" xfId="41" builtinId="21" customBuiltin="1"/>
    <cellStyle name="Title" xfId="42" builtinId="15" customBuiltin="1"/>
    <cellStyle name="Total" xfId="43" builtinId="25" customBuiltin="1"/>
    <cellStyle name="Warning Text" xfId="44" builtinId="11" customBuiltin="1"/>
  </cellStyles>
  <dxfs count="0"/>
  <tableStyles count="0" defaultTableStyle="TableStyleMedium9" defaultPivotStyle="PivotStyleLight16"/>
  <colors>
    <mruColors>
      <color rgb="FF1340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2"/>
  <sheetViews>
    <sheetView showGridLines="0" tabSelected="1" workbookViewId="0">
      <selection activeCell="A16" sqref="A16:E16"/>
    </sheetView>
  </sheetViews>
  <sheetFormatPr defaultRowHeight="12.75"/>
  <cols>
    <col min="1" max="1" width="70.7109375" style="3" customWidth="1"/>
    <col min="2" max="2" width="10.140625" style="3" customWidth="1"/>
    <col min="3" max="3" width="8.85546875" style="3" customWidth="1"/>
    <col min="4" max="4" width="8.7109375" style="3" customWidth="1"/>
    <col min="5" max="5" width="13.5703125" style="3" customWidth="1"/>
    <col min="6" max="16384" width="9.140625" style="3"/>
  </cols>
  <sheetData>
    <row r="1" spans="1:8" ht="15.75">
      <c r="A1" s="68" t="s">
        <v>56</v>
      </c>
    </row>
    <row r="2" spans="1:8" ht="22.5" customHeight="1" thickBot="1">
      <c r="A2" s="69" t="s">
        <v>49</v>
      </c>
      <c r="B2" s="69"/>
      <c r="C2" s="69"/>
      <c r="D2" s="69"/>
      <c r="E2" s="69"/>
      <c r="F2" s="69"/>
      <c r="G2" s="69"/>
      <c r="H2" s="69"/>
    </row>
    <row r="3" spans="1:8" ht="15.75" thickBot="1">
      <c r="A3" s="14" t="s">
        <v>9</v>
      </c>
      <c r="B3" s="85" t="s">
        <v>6</v>
      </c>
      <c r="C3" s="86"/>
      <c r="D3" s="87" t="s">
        <v>57</v>
      </c>
      <c r="E3" s="88"/>
      <c r="F3" s="88"/>
      <c r="G3" s="88"/>
      <c r="H3" s="89"/>
    </row>
    <row r="4" spans="1:8" ht="15">
      <c r="A4" s="2"/>
      <c r="B4" s="4"/>
      <c r="C4" s="4"/>
      <c r="D4" s="5"/>
      <c r="E4" s="5"/>
      <c r="F4" s="5"/>
      <c r="G4" s="5"/>
      <c r="H4" s="5"/>
    </row>
    <row r="5" spans="1:8" ht="15">
      <c r="A5" s="90" t="s">
        <v>55</v>
      </c>
      <c r="B5" s="90"/>
      <c r="C5" s="90"/>
      <c r="D5" s="90"/>
      <c r="E5" s="90"/>
      <c r="F5" s="90"/>
      <c r="G5" s="90"/>
      <c r="H5" s="90"/>
    </row>
    <row r="7" spans="1:8" ht="19.5" customHeight="1">
      <c r="A7" s="6" t="s">
        <v>50</v>
      </c>
    </row>
    <row r="8" spans="1:8" ht="15.75">
      <c r="A8" s="7" t="s">
        <v>7</v>
      </c>
    </row>
    <row r="9" spans="1:8" ht="19.5" thickBot="1">
      <c r="A9" s="8"/>
    </row>
    <row r="10" spans="1:8" ht="22.5" customHeight="1" thickBot="1">
      <c r="A10" s="91" t="s">
        <v>18</v>
      </c>
      <c r="B10" s="92"/>
      <c r="C10" s="92"/>
      <c r="D10" s="92"/>
      <c r="E10" s="93"/>
      <c r="F10" s="9"/>
      <c r="G10" s="10"/>
      <c r="H10" s="10"/>
    </row>
    <row r="11" spans="1:8" ht="19.5" thickBot="1">
      <c r="A11" s="8"/>
    </row>
    <row r="12" spans="1:8" ht="15.75">
      <c r="A12" s="94" t="s">
        <v>10</v>
      </c>
      <c r="B12" s="95"/>
      <c r="C12" s="95"/>
      <c r="D12" s="95"/>
      <c r="E12" s="96"/>
    </row>
    <row r="13" spans="1:8" ht="22.5" customHeight="1">
      <c r="A13" s="82" t="s">
        <v>8</v>
      </c>
      <c r="B13" s="83"/>
      <c r="C13" s="83"/>
      <c r="D13" s="83"/>
      <c r="E13" s="84"/>
    </row>
    <row r="14" spans="1:8" ht="22.5" customHeight="1">
      <c r="A14" s="73" t="s">
        <v>11</v>
      </c>
      <c r="B14" s="74"/>
      <c r="C14" s="74"/>
      <c r="D14" s="74"/>
      <c r="E14" s="75"/>
    </row>
    <row r="15" spans="1:8" ht="22.5" customHeight="1">
      <c r="A15" s="76" t="s">
        <v>13</v>
      </c>
      <c r="B15" s="77"/>
      <c r="C15" s="77"/>
      <c r="D15" s="77"/>
      <c r="E15" s="78"/>
    </row>
    <row r="16" spans="1:8" s="11" customFormat="1" ht="52.5" customHeight="1">
      <c r="A16" s="79" t="s">
        <v>15</v>
      </c>
      <c r="B16" s="80"/>
      <c r="C16" s="80"/>
      <c r="D16" s="80"/>
      <c r="E16" s="81"/>
    </row>
    <row r="17" spans="1:5" s="11" customFormat="1" ht="22.5" customHeight="1">
      <c r="A17" s="82" t="s">
        <v>14</v>
      </c>
      <c r="B17" s="83"/>
      <c r="C17" s="83"/>
      <c r="D17" s="83"/>
      <c r="E17" s="84"/>
    </row>
    <row r="18" spans="1:5" ht="54.75" customHeight="1">
      <c r="A18" s="79" t="s">
        <v>19</v>
      </c>
      <c r="B18" s="80"/>
      <c r="C18" s="80"/>
      <c r="D18" s="80"/>
      <c r="E18" s="81"/>
    </row>
    <row r="19" spans="1:5" ht="40.5" customHeight="1" thickBot="1">
      <c r="A19" s="70" t="s">
        <v>12</v>
      </c>
      <c r="B19" s="71"/>
      <c r="C19" s="71"/>
      <c r="D19" s="71"/>
      <c r="E19" s="72"/>
    </row>
    <row r="20" spans="1:5">
      <c r="A20" s="12"/>
    </row>
    <row r="22" spans="1:5" ht="15" customHeight="1"/>
  </sheetData>
  <sheetProtection algorithmName="SHA-512" hashValue="P1K1nH8wCI2oxuLObRyhG3yVVM3Z9/r3dgKgBT8Yq8R8JwCZLnDePYexXnAgFFQy6VMDUox1xAAH5Sy5RM61yQ==" saltValue="LHVQByFLpRhZyd2C8UFC+Q==" spinCount="100000" sheet="1"/>
  <mergeCells count="13">
    <mergeCell ref="A2:H2"/>
    <mergeCell ref="A19:E19"/>
    <mergeCell ref="A14:E14"/>
    <mergeCell ref="A15:E15"/>
    <mergeCell ref="A16:E16"/>
    <mergeCell ref="A17:E17"/>
    <mergeCell ref="A18:E18"/>
    <mergeCell ref="A13:E13"/>
    <mergeCell ref="B3:C3"/>
    <mergeCell ref="D3:H3"/>
    <mergeCell ref="A5:H5"/>
    <mergeCell ref="A10:E10"/>
    <mergeCell ref="A12:E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38"/>
  <sheetViews>
    <sheetView showGridLines="0" workbookViewId="0">
      <selection activeCell="H10" sqref="H10"/>
    </sheetView>
  </sheetViews>
  <sheetFormatPr defaultRowHeight="42.75" customHeight="1"/>
  <cols>
    <col min="1" max="1" width="88.85546875" style="15" bestFit="1" customWidth="1"/>
    <col min="2" max="2" width="18.140625" style="15" customWidth="1"/>
    <col min="3" max="3" width="45.5703125" style="1" customWidth="1"/>
    <col min="4" max="16384" width="9.140625" style="15"/>
  </cols>
  <sheetData>
    <row r="1" spans="1:7" ht="22.5" customHeight="1">
      <c r="A1" s="22" t="str">
        <f>Instructions!A2</f>
        <v>State of Indiana, 665-21-2457; Trash Removal Services for the Wabash Valley Correctional Facility (WVCF)</v>
      </c>
    </row>
    <row r="2" spans="1:7" ht="50.25" customHeight="1" thickBot="1">
      <c r="A2" s="97" t="s">
        <v>17</v>
      </c>
      <c r="B2" s="97"/>
    </row>
    <row r="3" spans="1:7" ht="15" customHeight="1" thickBot="1">
      <c r="B3" s="25" t="s">
        <v>6</v>
      </c>
      <c r="C3" s="26" t="str">
        <f>Instructions!D3</f>
        <v>Republic Services of Indiana, LP</v>
      </c>
      <c r="D3" s="27"/>
      <c r="E3" s="27"/>
      <c r="F3" s="27"/>
      <c r="G3" s="27"/>
    </row>
    <row r="4" spans="1:7" ht="15" customHeight="1" thickBot="1"/>
    <row r="5" spans="1:7" ht="36.75" customHeight="1">
      <c r="A5" s="16" t="s">
        <v>27</v>
      </c>
      <c r="B5" s="17" t="s">
        <v>16</v>
      </c>
      <c r="C5" s="13" t="s">
        <v>5</v>
      </c>
    </row>
    <row r="6" spans="1:7" ht="75">
      <c r="A6" s="18" t="s">
        <v>25</v>
      </c>
      <c r="B6" s="23" t="s">
        <v>58</v>
      </c>
      <c r="C6" s="51"/>
    </row>
    <row r="7" spans="1:7" ht="47.25" customHeight="1">
      <c r="A7" s="18" t="s">
        <v>26</v>
      </c>
      <c r="B7" s="23" t="s">
        <v>58</v>
      </c>
      <c r="C7" s="52"/>
    </row>
    <row r="8" spans="1:7" ht="45">
      <c r="A8" s="19" t="s">
        <v>1</v>
      </c>
      <c r="B8" s="23" t="s">
        <v>58</v>
      </c>
      <c r="C8" s="52"/>
    </row>
    <row r="9" spans="1:7" ht="45">
      <c r="A9" s="18" t="s">
        <v>0</v>
      </c>
      <c r="B9" s="49" t="s">
        <v>58</v>
      </c>
      <c r="C9" s="53"/>
    </row>
    <row r="10" spans="1:7" ht="138.75" customHeight="1" thickBot="1">
      <c r="A10" s="50" t="s">
        <v>48</v>
      </c>
      <c r="B10" s="24" t="s">
        <v>58</v>
      </c>
      <c r="C10" s="54"/>
      <c r="D10" s="20"/>
      <c r="E10" s="20"/>
      <c r="F10" s="20"/>
      <c r="G10" s="20"/>
    </row>
    <row r="11" spans="1:7" ht="15" customHeight="1"/>
    <row r="12" spans="1:7" ht="15" customHeight="1"/>
    <row r="13" spans="1:7" ht="15" customHeight="1"/>
    <row r="14" spans="1:7" ht="15" customHeight="1"/>
    <row r="15" spans="1:7" ht="15" customHeight="1"/>
    <row r="16" spans="1:7" ht="15" customHeight="1"/>
    <row r="17" ht="15" customHeight="1"/>
    <row r="18" ht="15" customHeight="1"/>
    <row r="19" ht="15" customHeight="1"/>
    <row r="20" ht="15" customHeight="1"/>
    <row r="21" ht="15" customHeight="1"/>
    <row r="22" ht="15" customHeight="1"/>
    <row r="23" ht="15" customHeight="1"/>
    <row r="24" ht="15" customHeight="1"/>
    <row r="25" ht="15" customHeight="1"/>
    <row r="26" ht="15" customHeight="1"/>
    <row r="27" ht="15" customHeight="1"/>
    <row r="28" ht="15" customHeight="1"/>
    <row r="29" ht="15" customHeight="1"/>
    <row r="30" ht="15" customHeight="1"/>
    <row r="31" ht="15" customHeight="1"/>
    <row r="3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sheetData>
  <sheetProtection algorithmName="SHA-512" hashValue="wRr8wzGtCHZ+n2naXxLzxoktD7APQZKs1lCEkiRAVNLEUkaQwoODxUFPPgbSjKHOsAeQGOzlamrhh269l+T1qw==" saltValue="dUoCPuTc13OmOfOEGIl5Jg==" spinCount="100000" sheet="1"/>
  <mergeCells count="1">
    <mergeCell ref="A2:B2"/>
  </mergeCells>
  <phoneticPr fontId="19" type="noConversion"/>
  <dataValidations count="1">
    <dataValidation type="list" allowBlank="1" showInputMessage="1" showErrorMessage="1" sqref="B6:B10" xr:uid="{00000000-0002-0000-0100-000000000000}">
      <formula1>"Yes, No"</formula1>
    </dataValidation>
  </dataValidations>
  <pageMargins left="0.75" right="0.75" top="1" bottom="1" header="0.5" footer="0.5"/>
  <pageSetup orientation="landscape" r:id="rId1"/>
  <headerFooter alignWithMargins="0">
    <oddHeader>&amp;A</oddHeader>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G31"/>
  <sheetViews>
    <sheetView showGridLines="0" topLeftCell="A16" zoomScale="85" zoomScaleNormal="85" workbookViewId="0">
      <selection activeCell="G30" sqref="G30"/>
    </sheetView>
  </sheetViews>
  <sheetFormatPr defaultRowHeight="15"/>
  <cols>
    <col min="1" max="1" width="0.5703125" style="21" customWidth="1"/>
    <col min="2" max="2" width="40" style="43" customWidth="1"/>
    <col min="3" max="4" width="20.7109375" style="34" customWidth="1"/>
    <col min="5" max="6" width="21" style="34" customWidth="1"/>
    <col min="7" max="7" width="26.5703125" style="34" customWidth="1"/>
    <col min="8" max="16384" width="9.140625" style="21"/>
  </cols>
  <sheetData>
    <row r="1" spans="2:7" s="29" customFormat="1" ht="21.75" thickBot="1">
      <c r="B1" s="40" t="str">
        <f>Instructions!A2</f>
        <v>State of Indiana, 665-21-2457; Trash Removal Services for the Wabash Valley Correctional Facility (WVCF)</v>
      </c>
      <c r="C1" s="32"/>
      <c r="D1" s="32"/>
      <c r="E1" s="28"/>
      <c r="F1" s="28"/>
      <c r="G1" s="28"/>
    </row>
    <row r="2" spans="2:7" s="30" customFormat="1" ht="16.5" customHeight="1" thickBot="1">
      <c r="B2" s="41"/>
      <c r="C2" s="33"/>
      <c r="D2" s="33"/>
      <c r="E2" s="31" t="s">
        <v>6</v>
      </c>
      <c r="F2" s="107" t="str">
        <f>Instructions!D3</f>
        <v>Republic Services of Indiana, LP</v>
      </c>
      <c r="G2" s="108"/>
    </row>
    <row r="3" spans="2:7" s="30" customFormat="1">
      <c r="B3" s="41" t="s">
        <v>22</v>
      </c>
      <c r="C3" s="33"/>
      <c r="D3" s="33"/>
      <c r="E3" s="33"/>
      <c r="F3" s="33"/>
      <c r="G3" s="33"/>
    </row>
    <row r="4" spans="2:7" s="30" customFormat="1" ht="48" customHeight="1">
      <c r="B4" s="111" t="s">
        <v>54</v>
      </c>
      <c r="C4" s="112"/>
      <c r="D4" s="112"/>
      <c r="E4" s="112"/>
      <c r="F4" s="112"/>
      <c r="G4" s="113"/>
    </row>
    <row r="5" spans="2:7" s="30" customFormat="1" ht="54" customHeight="1">
      <c r="B5" s="114"/>
      <c r="C5" s="115"/>
      <c r="D5" s="115"/>
      <c r="E5" s="115"/>
      <c r="F5" s="115"/>
      <c r="G5" s="116"/>
    </row>
    <row r="6" spans="2:7" s="30" customFormat="1" ht="34.5" customHeight="1">
      <c r="B6" s="117"/>
      <c r="C6" s="118"/>
      <c r="D6" s="118"/>
      <c r="E6" s="118"/>
      <c r="F6" s="118"/>
      <c r="G6" s="119"/>
    </row>
    <row r="7" spans="2:7" s="29" customFormat="1">
      <c r="B7" s="42"/>
      <c r="C7" s="28"/>
      <c r="D7" s="28"/>
      <c r="E7" s="33"/>
      <c r="F7" s="28"/>
      <c r="G7" s="28"/>
    </row>
    <row r="8" spans="2:7" s="30" customFormat="1" ht="61.5" customHeight="1">
      <c r="B8" s="120" t="s">
        <v>28</v>
      </c>
      <c r="C8" s="121"/>
      <c r="D8" s="60"/>
      <c r="E8" s="106"/>
      <c r="F8" s="106"/>
      <c r="G8" s="106"/>
    </row>
    <row r="9" spans="2:7" s="30" customFormat="1">
      <c r="B9" s="127"/>
      <c r="C9" s="128"/>
      <c r="D9" s="63"/>
      <c r="E9" s="109" t="s">
        <v>29</v>
      </c>
      <c r="F9" s="110"/>
      <c r="G9" s="110"/>
    </row>
    <row r="10" spans="2:7" s="30" customFormat="1" ht="48.75" customHeight="1">
      <c r="B10" s="127"/>
      <c r="C10" s="128"/>
      <c r="D10" s="55" t="s">
        <v>53</v>
      </c>
      <c r="E10" s="55" t="s">
        <v>21</v>
      </c>
      <c r="F10" s="56" t="s">
        <v>23</v>
      </c>
      <c r="G10" s="56" t="s">
        <v>2</v>
      </c>
    </row>
    <row r="11" spans="2:7" s="30" customFormat="1" ht="45" customHeight="1">
      <c r="B11" s="35" t="s">
        <v>31</v>
      </c>
      <c r="C11" s="48" t="s">
        <v>46</v>
      </c>
      <c r="D11" s="57">
        <v>570</v>
      </c>
      <c r="E11" s="57">
        <v>426</v>
      </c>
      <c r="F11" s="58"/>
      <c r="G11" s="45">
        <f>IF(ISNUMBER(E11),SUM(D11,E11),0)</f>
        <v>996</v>
      </c>
    </row>
    <row r="12" spans="2:7" s="30" customFormat="1" ht="38.25">
      <c r="B12" s="35" t="s">
        <v>30</v>
      </c>
      <c r="C12" s="48" t="s">
        <v>47</v>
      </c>
      <c r="D12" s="57">
        <v>570</v>
      </c>
      <c r="E12" s="57">
        <v>426</v>
      </c>
      <c r="F12" s="58"/>
      <c r="G12" s="45">
        <f>IF(ISNUMBER(E12),SUM(D12,PRODUCT(E12,(52/12))),0)</f>
        <v>2416</v>
      </c>
    </row>
    <row r="13" spans="2:7" s="30" customFormat="1" ht="45.75" customHeight="1">
      <c r="B13" s="35" t="s">
        <v>32</v>
      </c>
      <c r="C13" s="48" t="s">
        <v>46</v>
      </c>
      <c r="D13" s="57">
        <v>570</v>
      </c>
      <c r="E13" s="57">
        <v>426</v>
      </c>
      <c r="F13" s="58"/>
      <c r="G13" s="45">
        <f>IF(ISNUMBER(E13),SUM(D13,PRODUCT(E13,2,(52/12))),0)</f>
        <v>4262</v>
      </c>
    </row>
    <row r="14" spans="2:7" s="30" customFormat="1" ht="45">
      <c r="B14" s="35" t="s">
        <v>33</v>
      </c>
      <c r="C14" s="48" t="s">
        <v>46</v>
      </c>
      <c r="D14" s="57">
        <v>570</v>
      </c>
      <c r="E14" s="57">
        <v>426</v>
      </c>
      <c r="F14" s="58"/>
      <c r="G14" s="45">
        <f>IF(ISNUMBER(E14),SUM(D14,PRODUCT(E14,(26/12))),0)</f>
        <v>1493</v>
      </c>
    </row>
    <row r="15" spans="2:7" s="30" customFormat="1">
      <c r="B15" s="125"/>
      <c r="C15" s="126"/>
      <c r="D15" s="64"/>
      <c r="E15" s="109" t="s">
        <v>34</v>
      </c>
      <c r="F15" s="110"/>
      <c r="G15" s="110"/>
    </row>
    <row r="16" spans="2:7" s="30" customFormat="1" ht="30">
      <c r="B16" s="125"/>
      <c r="C16" s="126"/>
      <c r="D16" s="67"/>
      <c r="E16" s="100" t="s">
        <v>24</v>
      </c>
      <c r="F16" s="101"/>
      <c r="G16" s="56" t="s">
        <v>3</v>
      </c>
    </row>
    <row r="17" spans="2:7" s="30" customFormat="1" ht="38.25">
      <c r="B17" s="35" t="s">
        <v>35</v>
      </c>
      <c r="C17" s="48" t="s">
        <v>44</v>
      </c>
      <c r="D17" s="66"/>
      <c r="E17" s="102">
        <v>9.25</v>
      </c>
      <c r="F17" s="103"/>
      <c r="G17" s="45">
        <f>IF(ISNUMBER(E17),PRODUCT(E17,2,(52/12)),0)</f>
        <v>80.166666666666657</v>
      </c>
    </row>
    <row r="18" spans="2:7" s="30" customFormat="1" ht="38.25">
      <c r="B18" s="35" t="s">
        <v>36</v>
      </c>
      <c r="C18" s="48" t="s">
        <v>44</v>
      </c>
      <c r="D18" s="66"/>
      <c r="E18" s="102">
        <v>9.25</v>
      </c>
      <c r="F18" s="103"/>
      <c r="G18" s="45">
        <f t="shared" ref="G18:G19" si="0">IF(ISNUMBER(E18),PRODUCT(E18,2,(52/12)),0)</f>
        <v>80.166666666666657</v>
      </c>
    </row>
    <row r="19" spans="2:7" s="30" customFormat="1" ht="38.25">
      <c r="B19" s="35" t="s">
        <v>37</v>
      </c>
      <c r="C19" s="48" t="s">
        <v>44</v>
      </c>
      <c r="D19" s="66"/>
      <c r="E19" s="102">
        <v>9.25</v>
      </c>
      <c r="F19" s="103"/>
      <c r="G19" s="45">
        <f t="shared" si="0"/>
        <v>80.166666666666657</v>
      </c>
    </row>
    <row r="20" spans="2:7" s="30" customFormat="1" ht="30">
      <c r="B20" s="46" t="s">
        <v>45</v>
      </c>
      <c r="C20" s="47"/>
      <c r="D20" s="65"/>
      <c r="E20" s="98"/>
      <c r="F20" s="99"/>
      <c r="G20" s="61"/>
    </row>
    <row r="21" spans="2:7" s="30" customFormat="1">
      <c r="B21" s="125"/>
      <c r="C21" s="126"/>
      <c r="D21" s="64"/>
      <c r="E21" s="109" t="s">
        <v>38</v>
      </c>
      <c r="F21" s="110"/>
      <c r="G21" s="110"/>
    </row>
    <row r="22" spans="2:7" s="30" customFormat="1" ht="30">
      <c r="B22" s="125"/>
      <c r="C22" s="126"/>
      <c r="D22" s="67"/>
      <c r="E22" s="100" t="s">
        <v>24</v>
      </c>
      <c r="F22" s="101"/>
      <c r="G22" s="56" t="s">
        <v>3</v>
      </c>
    </row>
    <row r="23" spans="2:7" s="30" customFormat="1" ht="45">
      <c r="B23" s="35" t="s">
        <v>39</v>
      </c>
      <c r="C23" s="48" t="s">
        <v>43</v>
      </c>
      <c r="D23" s="66"/>
      <c r="E23" s="102">
        <v>18.25</v>
      </c>
      <c r="F23" s="103"/>
      <c r="G23" s="45">
        <f>IF(ISNUMBER(E23),PRODUCT(E23,2,(52/12)),0)</f>
        <v>158.16666666666666</v>
      </c>
    </row>
    <row r="24" spans="2:7" s="30" customFormat="1" ht="38.25">
      <c r="B24" s="35" t="s">
        <v>40</v>
      </c>
      <c r="C24" s="48" t="s">
        <v>43</v>
      </c>
      <c r="D24" s="66"/>
      <c r="E24" s="102">
        <v>18.25</v>
      </c>
      <c r="F24" s="103"/>
      <c r="G24" s="45">
        <f t="shared" ref="G24:G26" si="1">IF(ISNUMBER(E24),PRODUCT(E24,2,(52/12)),0)</f>
        <v>158.16666666666666</v>
      </c>
    </row>
    <row r="25" spans="2:7" s="30" customFormat="1" ht="38.25">
      <c r="B25" s="35" t="s">
        <v>41</v>
      </c>
      <c r="C25" s="48" t="s">
        <v>43</v>
      </c>
      <c r="D25" s="66"/>
      <c r="E25" s="102">
        <v>18.25</v>
      </c>
      <c r="F25" s="103"/>
      <c r="G25" s="45">
        <f t="shared" si="1"/>
        <v>158.16666666666666</v>
      </c>
    </row>
    <row r="26" spans="2:7" s="30" customFormat="1" ht="39" thickBot="1">
      <c r="B26" s="35" t="s">
        <v>42</v>
      </c>
      <c r="C26" s="48" t="s">
        <v>43</v>
      </c>
      <c r="D26" s="66"/>
      <c r="E26" s="102">
        <v>18.25</v>
      </c>
      <c r="F26" s="103"/>
      <c r="G26" s="45">
        <f t="shared" si="1"/>
        <v>158.16666666666666</v>
      </c>
    </row>
    <row r="27" spans="2:7" s="30" customFormat="1" ht="30" customHeight="1" thickBot="1">
      <c r="B27" s="122" t="s">
        <v>4</v>
      </c>
      <c r="C27" s="123"/>
      <c r="D27" s="123"/>
      <c r="E27" s="123"/>
      <c r="F27" s="124"/>
      <c r="G27" s="36">
        <f>SUM(G11:G14,G17:G19,G23:G26)</f>
        <v>10040.166666666662</v>
      </c>
    </row>
    <row r="28" spans="2:7" s="30" customFormat="1" ht="6.75" customHeight="1" thickBot="1">
      <c r="B28" s="44"/>
      <c r="C28" s="59"/>
      <c r="D28" s="59"/>
      <c r="E28" s="106"/>
      <c r="F28" s="106"/>
      <c r="G28" s="106"/>
    </row>
    <row r="29" spans="2:7" s="30" customFormat="1" ht="24" thickBot="1">
      <c r="B29" s="41"/>
      <c r="C29" s="33"/>
      <c r="D29" s="33"/>
      <c r="E29" s="33"/>
      <c r="F29" s="38" t="s">
        <v>20</v>
      </c>
      <c r="G29" s="37">
        <f>PRODUCT(G27,12)</f>
        <v>120481.99999999994</v>
      </c>
    </row>
    <row r="30" spans="2:7" s="30" customFormat="1" ht="24" thickBot="1">
      <c r="B30" s="41"/>
      <c r="C30" s="33"/>
      <c r="D30" s="33"/>
      <c r="E30" s="104" t="s">
        <v>52</v>
      </c>
      <c r="F30" s="105"/>
      <c r="G30" s="62">
        <f>PRODUCT(G29,4)</f>
        <v>481927.99999999977</v>
      </c>
    </row>
    <row r="31" spans="2:7" s="30" customFormat="1" ht="90">
      <c r="B31" s="41"/>
      <c r="C31" s="33"/>
      <c r="D31" s="33"/>
      <c r="E31" s="33"/>
      <c r="F31" s="33"/>
      <c r="G31" s="39" t="s">
        <v>51</v>
      </c>
    </row>
  </sheetData>
  <sheetProtection algorithmName="SHA-512" hashValue="kKUaYHsmDURYyxyT4FBmE1/QVKFCusqWOYQ1F6CNCHVSNSH75rJM1vzfvQ939jTDKs3m09HLujTH1TmdAQ08gQ==" saltValue="pm3EIucux7Vt2/jLLJzpJA==" spinCount="100000" sheet="1" objects="1" scenarios="1"/>
  <mergeCells count="23">
    <mergeCell ref="E30:F30"/>
    <mergeCell ref="E28:G28"/>
    <mergeCell ref="F2:G2"/>
    <mergeCell ref="E8:G8"/>
    <mergeCell ref="E9:G9"/>
    <mergeCell ref="E21:G21"/>
    <mergeCell ref="E15:G15"/>
    <mergeCell ref="B4:G6"/>
    <mergeCell ref="B8:C8"/>
    <mergeCell ref="B27:F27"/>
    <mergeCell ref="B21:C22"/>
    <mergeCell ref="B15:C16"/>
    <mergeCell ref="B9:C10"/>
    <mergeCell ref="E23:F23"/>
    <mergeCell ref="E16:F16"/>
    <mergeCell ref="E17:F17"/>
    <mergeCell ref="E20:F20"/>
    <mergeCell ref="E22:F22"/>
    <mergeCell ref="E19:F19"/>
    <mergeCell ref="E18:F18"/>
    <mergeCell ref="E26:F26"/>
    <mergeCell ref="E24:F24"/>
    <mergeCell ref="E25:F25"/>
  </mergeCells>
  <conditionalFormatting sqref="G11:G12">
    <cfRule type="containsText" priority="26" stopIfTrue="1" operator="containsText" text="No Bid">
      <formula>NOT(ISERROR(SEARCH("No Bid",G11)))</formula>
    </cfRule>
  </conditionalFormatting>
  <conditionalFormatting sqref="G17:G20">
    <cfRule type="containsText" priority="25" stopIfTrue="1" operator="containsText" text="No Bid">
      <formula>NOT(ISERROR(SEARCH("No Bid",G17)))</formula>
    </cfRule>
  </conditionalFormatting>
  <conditionalFormatting sqref="G13:G14">
    <cfRule type="containsText" priority="7" stopIfTrue="1" operator="containsText" text="No Bid">
      <formula>NOT(ISERROR(SEARCH("No Bid",G13)))</formula>
    </cfRule>
  </conditionalFormatting>
  <conditionalFormatting sqref="G23:G26">
    <cfRule type="containsText" priority="1" stopIfTrue="1" operator="containsText" text="No Bid">
      <formula>NOT(ISERROR(SEARCH("No Bid",G23)))</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1427E8B7EAF049B2C4E1D9F977CE73" ma:contentTypeVersion="10" ma:contentTypeDescription="Create a new document." ma:contentTypeScope="" ma:versionID="61c388055d1c2a08e99ed7468a351a1f">
  <xsd:schema xmlns:xsd="http://www.w3.org/2001/XMLSchema" xmlns:xs="http://www.w3.org/2001/XMLSchema" xmlns:p="http://schemas.microsoft.com/office/2006/metadata/properties" xmlns:ns3="d18986ae-82f2-4ea0-a1ec-748ed1d0afb4" xmlns:ns4="2231ec0d-190e-4ebf-88d4-6a0f7690621d" targetNamespace="http://schemas.microsoft.com/office/2006/metadata/properties" ma:root="true" ma:fieldsID="69b688858c790062856ad03c1b2d2c19" ns3:_="" ns4:_="">
    <xsd:import namespace="d18986ae-82f2-4ea0-a1ec-748ed1d0afb4"/>
    <xsd:import namespace="2231ec0d-190e-4ebf-88d4-6a0f7690621d"/>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GenerationTime" minOccurs="0"/>
                <xsd:element ref="ns4:MediaServiceEventHashCode" minOccurs="0"/>
                <xsd:element ref="ns4: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18986ae-82f2-4ea0-a1ec-748ed1d0afb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231ec0d-190e-4ebf-88d4-6a0f7690621d"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D9986AE-9479-4533-8E3D-F0D604515F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18986ae-82f2-4ea0-a1ec-748ed1d0afb4"/>
    <ds:schemaRef ds:uri="2231ec0d-190e-4ebf-88d4-6a0f769062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62BE3CC-E1F9-4E9F-8574-E675EF2303BC}">
  <ds:schemaRefs>
    <ds:schemaRef ds:uri="http://schemas.microsoft.com/sharepoint/v3/contenttype/forms"/>
  </ds:schemaRefs>
</ds:datastoreItem>
</file>

<file path=customXml/itemProps3.xml><?xml version="1.0" encoding="utf-8"?>
<ds:datastoreItem xmlns:ds="http://schemas.openxmlformats.org/officeDocument/2006/customXml" ds:itemID="{0448F973-6B95-44A8-9454-988B98B8418E}">
  <ds:schemaRefs>
    <ds:schemaRef ds:uri="http://schemas.microsoft.com/office/infopath/2007/PartnerControls"/>
    <ds:schemaRef ds:uri="http://schemas.microsoft.com/office/2006/documentManagement/types"/>
    <ds:schemaRef ds:uri="http://purl.org/dc/elements/1.1/"/>
    <ds:schemaRef ds:uri="http://schemas.microsoft.com/office/2006/metadata/properties"/>
    <ds:schemaRef ds:uri="2231ec0d-190e-4ebf-88d4-6a0f7690621d"/>
    <ds:schemaRef ds:uri="d18986ae-82f2-4ea0-a1ec-748ed1d0afb4"/>
    <ds:schemaRef ds:uri="http://purl.org/dc/terms/"/>
    <ds:schemaRef ds:uri="http://www.w3.org/XML/1998/namespace"/>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Instructions</vt:lpstr>
      <vt:lpstr>Minimum Requirements</vt:lpstr>
      <vt:lpstr>Updated Bid List</vt:lpstr>
      <vt:lpstr>'Minimum Requirements'!Print_Area</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Chittenden, Abigail</dc:creator>
  <cp:lastModifiedBy>Crncic, Autumn</cp:lastModifiedBy>
  <cp:lastPrinted>2011-09-28T15:36:43Z</cp:lastPrinted>
  <dcterms:created xsi:type="dcterms:W3CDTF">2010-02-23T15:41:40Z</dcterms:created>
  <dcterms:modified xsi:type="dcterms:W3CDTF">2020-09-16T20:35:43Z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0x010100681427E8B7EAF049B2C4E1D9F977CE73</vt:lpwstr>
  </property>
</Properties>
</file>